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05" windowWidth="19440" windowHeight="12600" activeTab="1"/>
  </bookViews>
  <sheets>
    <sheet name="გაუნაწილებელი მოგების ანგარშგებ" sheetId="2" r:id="rId1"/>
    <sheet name="ფინ მდგომარეობა" sheetId="1" r:id="rId2"/>
    <sheet name="cash" sheetId="5" r:id="rId3"/>
    <sheet name="გამარტებები" sheetId="6" r:id="rId4"/>
  </sheets>
  <calcPr calcId="125725"/>
</workbook>
</file>

<file path=xl/calcChain.xml><?xml version="1.0" encoding="utf-8"?>
<calcChain xmlns="http://schemas.openxmlformats.org/spreadsheetml/2006/main">
  <c r="C43" i="1"/>
  <c r="C33" i="5" l="1"/>
  <c r="C31"/>
  <c r="C30"/>
  <c r="C22"/>
  <c r="C14"/>
  <c r="C12"/>
  <c r="C9" i="2" l="1"/>
  <c r="D28" l="1"/>
  <c r="C28"/>
  <c r="D14"/>
  <c r="C14"/>
  <c r="C18" s="1"/>
  <c r="D9"/>
  <c r="D46" i="1"/>
  <c r="C46"/>
  <c r="D40"/>
  <c r="D47" s="1"/>
  <c r="C40"/>
  <c r="D18"/>
  <c r="C18"/>
  <c r="D15"/>
  <c r="C15"/>
  <c r="D11"/>
  <c r="C11"/>
  <c r="C47" l="1"/>
  <c r="D18" i="2"/>
  <c r="D25"/>
  <c r="D27" s="1"/>
  <c r="D34" s="1"/>
  <c r="D28" i="1"/>
  <c r="C25" i="2"/>
  <c r="C27" s="1"/>
  <c r="C34" s="1"/>
  <c r="C28" i="1"/>
</calcChain>
</file>

<file path=xl/sharedStrings.xml><?xml version="1.0" encoding="utf-8"?>
<sst xmlns="http://schemas.openxmlformats.org/spreadsheetml/2006/main" count="182" uniqueCount="149">
  <si>
    <t xml:space="preserve">აქტივები </t>
  </si>
  <si>
    <t xml:space="preserve">ფულადი სახსრები </t>
  </si>
  <si>
    <t xml:space="preserve">სავაჭრო მოთხოვნები </t>
  </si>
  <si>
    <t xml:space="preserve">გაცემული ავანსები და დარიცხული მისაღები შემოსავალი </t>
  </si>
  <si>
    <t xml:space="preserve">მარაგები </t>
  </si>
  <si>
    <t xml:space="preserve">ბიოლოგიური აქტივები </t>
  </si>
  <si>
    <t xml:space="preserve">ძირითადი საშუალებები </t>
  </si>
  <si>
    <t xml:space="preserve">ინვესტიციები სხვა საწარმოთა წილობრივ ინსტრუმენტებში </t>
  </si>
  <si>
    <t xml:space="preserve">სხვა გრძელვადიანი აქტივები </t>
  </si>
  <si>
    <t xml:space="preserve">კაპიტალი (გაუნაღდებელი ნაწილი) </t>
  </si>
  <si>
    <t xml:space="preserve">გამოსყიდული საკუთარი აქციები </t>
  </si>
  <si>
    <t xml:space="preserve">სულ აქტივები </t>
  </si>
  <si>
    <t xml:space="preserve">საკუთარი კაპიტალი და ვალდებულებები </t>
  </si>
  <si>
    <t xml:space="preserve">სავაჭრო ვალდებულებები </t>
  </si>
  <si>
    <t xml:space="preserve">ანარიცხები </t>
  </si>
  <si>
    <t xml:space="preserve">ვალდებულებები თანამშრომელთა მიმართ </t>
  </si>
  <si>
    <t xml:space="preserve">საგადასახადო ვალდებულებები </t>
  </si>
  <si>
    <t xml:space="preserve">დარიცხული ხარჯები და სხვა გადავადებული შემოსავალი </t>
  </si>
  <si>
    <t xml:space="preserve">მესაკუთრეებისგან ნასესხები თანხები </t>
  </si>
  <si>
    <t xml:space="preserve">ბანკებისგან ნასესხები თანხები </t>
  </si>
  <si>
    <t xml:space="preserve">სხვა ნასესხები თანხები </t>
  </si>
  <si>
    <t xml:space="preserve">სხვა ვალდებულებები </t>
  </si>
  <si>
    <t xml:space="preserve">სულ ვალდებულებები </t>
  </si>
  <si>
    <t xml:space="preserve">საკუთარი კაპიტალი </t>
  </si>
  <si>
    <t xml:space="preserve">გაუნაწილებელი მოგება </t>
  </si>
  <si>
    <t xml:space="preserve">გადაფასების რეზერვი </t>
  </si>
  <si>
    <t xml:space="preserve">სხვა კაპიტალი </t>
  </si>
  <si>
    <t xml:space="preserve">სულ საკუთარი კაპიტალი </t>
  </si>
  <si>
    <t xml:space="preserve">სულ საკუთარი კაპიტალი და ვალდებულებები </t>
  </si>
  <si>
    <t>ფინანსური მდგომარეობის ანგარიშგება</t>
  </si>
  <si>
    <t>შემოსავლების, ხარჯებისა და გაუნაწილებელი მოგების ანგარიშგება</t>
  </si>
  <si>
    <t xml:space="preserve">ნეტო ამონაგები </t>
  </si>
  <si>
    <t xml:space="preserve">- საქონლის გაყიდვიდან </t>
  </si>
  <si>
    <t xml:space="preserve">- მომსახურების გაწევიდან </t>
  </si>
  <si>
    <t xml:space="preserve">- სამშენებლო ხელშეკრულებებიდან </t>
  </si>
  <si>
    <t>- სხვა</t>
  </si>
  <si>
    <t xml:space="preserve">რეალიზებული პროდუქციის თვითღირებულება </t>
  </si>
  <si>
    <t xml:space="preserve">საერთო მოგება </t>
  </si>
  <si>
    <t xml:space="preserve">სხვა შემოსავალი </t>
  </si>
  <si>
    <t xml:space="preserve">დასაქმებულთა ანაზღაურება </t>
  </si>
  <si>
    <t xml:space="preserve">ცვეთა/ამორტიზაცია </t>
  </si>
  <si>
    <t xml:space="preserve">საპროცენტო შემოსავალი </t>
  </si>
  <si>
    <t xml:space="preserve">საპროცენტო ხარჯი </t>
  </si>
  <si>
    <t xml:space="preserve">სხვა ხარჯები </t>
  </si>
  <si>
    <t xml:space="preserve">მოგება/ზარალი, მოგების გადასახადის ხარჯამდე </t>
  </si>
  <si>
    <t xml:space="preserve">მოგების გადასახადი </t>
  </si>
  <si>
    <t xml:space="preserve">საანგარიშგებო პერიოდის მოგება/ზარალი </t>
  </si>
  <si>
    <t xml:space="preserve">საწყისი გაუნაწილებელი მოგება: გადაანგარიშებული </t>
  </si>
  <si>
    <t xml:space="preserve">გაუნაწილებელი მოგების საბოლოო ნაშთი </t>
  </si>
  <si>
    <t>2017 წ.</t>
  </si>
  <si>
    <t>თანხები ფინანსურ ანგარიშგებაში შეფასებული და წარდგენილია საქართველოს ეროვნულ ვალუტაში - ლარი.</t>
  </si>
  <si>
    <t>განმარტებითი შენიშვნები</t>
  </si>
  <si>
    <t xml:space="preserve">2018 წ. </t>
  </si>
  <si>
    <t>ლარი</t>
  </si>
  <si>
    <t>ფულადი ნაკადების ანგარიშგება</t>
  </si>
  <si>
    <t xml:space="preserve">მომხმარებლებისგან მიღებული ფულადი სახსრები </t>
  </si>
  <si>
    <t xml:space="preserve">მომწოდებლებსა და დასაქმებულ პირებზე გაცემული ფულადი სახსრები </t>
  </si>
  <si>
    <t xml:space="preserve">სხვა </t>
  </si>
  <si>
    <t xml:space="preserve">საოპერაციო საქმიანობიდან შემოსული ფულადი სახსრები </t>
  </si>
  <si>
    <t xml:space="preserve">გადახდილი მოგების გადასახადი </t>
  </si>
  <si>
    <t xml:space="preserve">ნეტო ფულადი სახსრები საოპერაციო საქმიანობიდან </t>
  </si>
  <si>
    <t xml:space="preserve">საოპერაციო საქმიანობა </t>
  </si>
  <si>
    <t xml:space="preserve">ფულადი სახსრების გასვლა გრძელვადიანი აქტივების შეძენისა და გაუმჯობესებისთვის </t>
  </si>
  <si>
    <t xml:space="preserve">ფულადი სახსრების გასვლა სასოფლო-სამეურნეო საქმიანობაში გამოყენებული ბიოლოგიური აქტივების შეძენისა და გაუმჯობესებისთვის </t>
  </si>
  <si>
    <t xml:space="preserve">ფულადი სახსრების შემოსვლა გრძელვადიანი აქტივების გაყიდვიდან </t>
  </si>
  <si>
    <t xml:space="preserve">ფულადი სახსრების შემოსვლა სასოფლო-სამეურნეო საქმიანობაში გამოყენებული ბიოლოგიური აქტივების გაყიდვიდან </t>
  </si>
  <si>
    <t xml:space="preserve">მიღებული პროცენტი </t>
  </si>
  <si>
    <t xml:space="preserve">მიღებული დივიდენდები </t>
  </si>
  <si>
    <t xml:space="preserve">საინვესტიციო საქმიანობაში გამოყენებული ნეტო ფულადი სახსრები </t>
  </si>
  <si>
    <t xml:space="preserve">საფინანსო საქმიანობა </t>
  </si>
  <si>
    <t xml:space="preserve">ფულადი სახსრების შემოსვლა კაპიტალის განაღდებიდან </t>
  </si>
  <si>
    <t xml:space="preserve">ფულადი სახსრების შემოსვლა სესხებიდან </t>
  </si>
  <si>
    <t xml:space="preserve">საკუთრების გადაცემის პირობის მქონე იჯარიდან წარმოქმნილი ვალდებულებების გადახდა </t>
  </si>
  <si>
    <t xml:space="preserve">სასესხის ძირის გადახდა </t>
  </si>
  <si>
    <t xml:space="preserve">სესხის პროცენტის გადახდა </t>
  </si>
  <si>
    <t xml:space="preserve">დივიდენდების გადახდა </t>
  </si>
  <si>
    <t xml:space="preserve">ნეტო ფულადი სახსრები საფინანსო საქმიანობიდან </t>
  </si>
  <si>
    <t xml:space="preserve">ფულადი სახსრები წლის დასაწყისისათვის </t>
  </si>
  <si>
    <t xml:space="preserve">ფულადი სახსრები წლის ბოლოს </t>
  </si>
  <si>
    <t xml:space="preserve">საინვესტიციო საქმიანობა </t>
  </si>
  <si>
    <t>31.12.2018წ.</t>
  </si>
  <si>
    <t>31.12.2017წ.</t>
  </si>
  <si>
    <t>2018 წლის 31 დეკემბერს დასრულებული საანგარიშგებო პერიოდისათვის</t>
  </si>
  <si>
    <t>საწყისი მარაგი</t>
  </si>
  <si>
    <t>შესყიდვა</t>
  </si>
  <si>
    <t>საბოლოო მარაგი</t>
  </si>
  <si>
    <t xml:space="preserve"> გასული პერიოდის შეცდომის გასწორების გავლენა </t>
  </si>
  <si>
    <t xml:space="preserve">გასული პერიოდის სააღრიცხვო პოლიტიკის ცვლილების გავლენა </t>
  </si>
  <si>
    <t xml:space="preserve">საწყისი გაუნაწილებელი მოგება გადაანგარიშებამდე (წინა წლის საბოლოო ნაშთი) </t>
  </si>
  <si>
    <t xml:space="preserve">განაწილება მესაკუთრეებზე (დივიდენდი) </t>
  </si>
  <si>
    <t>(-)</t>
  </si>
  <si>
    <t>(+)</t>
  </si>
  <si>
    <t>(-/+))</t>
  </si>
  <si>
    <t>2018 წლის 31 დეკემბერს დასრულებული წლისათვის</t>
  </si>
  <si>
    <t xml:space="preserve">სხვა მოკლევადიანი აქტივები </t>
  </si>
  <si>
    <t xml:space="preserve">სააქციო კაპიტალი </t>
  </si>
  <si>
    <t>შპს პირამიდა</t>
  </si>
  <si>
    <t xml:space="preserve">დირექტორი </t>
  </si>
  <si>
    <t>ბუღალტერი</t>
  </si>
  <si>
    <t>დირექტორი</t>
  </si>
  <si>
    <t xml:space="preserve">მზა პროდუქცია </t>
  </si>
  <si>
    <t xml:space="preserve">თვითღირებულების მოდელით </t>
  </si>
  <si>
    <t xml:space="preserve">გადაფასების მოდელით </t>
  </si>
  <si>
    <t>მიწა</t>
  </si>
  <si>
    <t xml:space="preserve">შენობა-ნაგებობები </t>
  </si>
  <si>
    <t xml:space="preserve">სხვა ძირითადი საშუალებები </t>
  </si>
  <si>
    <t xml:space="preserve">არამატერიალური აქტივები </t>
  </si>
  <si>
    <t xml:space="preserve">საიჯარო აქტივი საკუთრების გადაცემის პირობით </t>
  </si>
  <si>
    <t xml:space="preserve">ნეტო ფულადი სახსრების შემოსვლა წლის განმავლობაში </t>
  </si>
  <si>
    <t>წინამდებარე ფინანსური ანგარიშგება შედგენილია მეოთხე კატეგორიის საწარმოების ფინანსური ანგარიშგების სტანდარტის შესაბამისად.</t>
  </si>
  <si>
    <t xml:space="preserve"> საწარმოს ფინანსური ვალდებულებები,  პირობითი ვალდებულებები ან მათი წარმომშობი გარემოებები, რომლებიც არაა ასახული ფინანსური მდგომარეობის ანგარიშგებაში ფინანსური ანგარიშგების სტანდარტის შესაბამისად: </t>
  </si>
  <si>
    <t>ჯამური თანხა</t>
  </si>
  <si>
    <t>მ. შ. სარგებლიც მიმღები პირების მიხედვით</t>
  </si>
  <si>
    <t>მშობელი საწარმო</t>
  </si>
  <si>
    <t>შვილობილი საწარმო</t>
  </si>
  <si>
    <t xml:space="preserve">მეკავშირე საწარმო </t>
  </si>
  <si>
    <t>სხვა პირი</t>
  </si>
  <si>
    <t>სხვა პირების ვალდებულებების შესრულების უზრუნველყოფა:</t>
  </si>
  <si>
    <t>ა) თავდებობით</t>
  </si>
  <si>
    <t>ბ) საკუთარი აქტივების დაგირავებით</t>
  </si>
  <si>
    <t>გ) საკუთარი უძრავი ქონების იპოთეკით</t>
  </si>
  <si>
    <t xml:space="preserve"> შეუქცევადი (მყარი)  ვალდებულება:</t>
  </si>
  <si>
    <t>ა) მარაგის შეძენის</t>
  </si>
  <si>
    <t>ბ) ძირითად საშუალებებთან შეძენის</t>
  </si>
  <si>
    <t>სხვა (ჩამოთვალეთ)</t>
  </si>
  <si>
    <t>ხელმძღვანელი და სამეთვალყურეო ორგანოების წევრებზე გაცემული ავანსებისა და კრედიტების თანხა</t>
  </si>
  <si>
    <t xml:space="preserve"> მიმღები მხარე და სარგებლის სახე </t>
  </si>
  <si>
    <t>ძირითადი პირობები</t>
  </si>
  <si>
    <t>გაცემული სარგებლლის ოდენობა</t>
  </si>
  <si>
    <t>შემცირება დროთა განმავლობაში</t>
  </si>
  <si>
    <t>პერიოდის ბოლოს დასაფარი ნაშთი</t>
  </si>
  <si>
    <t>საპროცენტო განაკვეთი</t>
  </si>
  <si>
    <t>სხვა</t>
  </si>
  <si>
    <t>დაბრუნება</t>
  </si>
  <si>
    <t>ჩამოწერა</t>
  </si>
  <si>
    <t>სამეთვალყურეო ორგანო</t>
  </si>
  <si>
    <t>გაცემული სესხი</t>
  </si>
  <si>
    <t>გაცემული ავანსი</t>
  </si>
  <si>
    <t>საწარმოს მიერ აღებული ვალდებულება</t>
  </si>
  <si>
    <t>საწარმოს ხელმძღვანელობა</t>
  </si>
  <si>
    <t>საანგარიშგებო პერიოდში საკუთარ აქციებში მომხდარი ცვლილებები</t>
  </si>
  <si>
    <t>რაოდენობა</t>
  </si>
  <si>
    <t>ნომინალური ღირებულება</t>
  </si>
  <si>
    <t>გადახდილი/მიღებულლი ანაზღაურება</t>
  </si>
  <si>
    <t>საანგარიშგებო პერიოდში აქციების შეძენის მიზეზები</t>
  </si>
  <si>
    <t>შეძენილი საკუთარი აქციები</t>
  </si>
  <si>
    <t>გასხვისებული საკუთარი აქციები</t>
  </si>
  <si>
    <t>შეძენილი და საკუთრებაში დატოვებული აქციები</t>
  </si>
  <si>
    <t>X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</si>
</sst>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Sylfaen"/>
      <family val="1"/>
      <charset val="204"/>
    </font>
    <font>
      <b/>
      <sz val="11"/>
      <color rgb="FF000000"/>
      <name val="Sylfaen"/>
      <family val="1"/>
      <charset val="204"/>
    </font>
    <font>
      <i/>
      <sz val="11"/>
      <color rgb="FF000000"/>
      <name val="Sylfaen"/>
      <family val="1"/>
      <charset val="204"/>
    </font>
    <font>
      <i/>
      <sz val="12"/>
      <color rgb="FF000000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Sylfaen"/>
      <family val="1"/>
      <charset val="204"/>
    </font>
    <font>
      <sz val="10"/>
      <color rgb="FF000000"/>
      <name val="Sylfaen"/>
      <family val="1"/>
      <charset val="204"/>
    </font>
    <font>
      <i/>
      <sz val="10"/>
      <color rgb="FF000000"/>
      <name val="Sylfaen"/>
      <family val="1"/>
      <charset val="204"/>
    </font>
    <font>
      <b/>
      <i/>
      <sz val="10"/>
      <color rgb="FF000000"/>
      <name val="Sylfaen"/>
      <family val="1"/>
      <charset val="204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000000"/>
      <name val="Sylfaen"/>
      <family val="1"/>
    </font>
    <font>
      <b/>
      <sz val="9"/>
      <color rgb="FF000000"/>
      <name val="Sylfaen"/>
      <family val="1"/>
    </font>
    <font>
      <sz val="8"/>
      <color rgb="FF000000"/>
      <name val="Sylfaen"/>
      <family val="1"/>
    </font>
    <font>
      <b/>
      <i/>
      <u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AcadNusx"/>
    </font>
    <font>
      <b/>
      <sz val="9"/>
      <color theme="1"/>
      <name val="AcadNusx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/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2" xfId="0" applyFont="1" applyBorder="1" applyAlignment="1"/>
    <xf numFmtId="0" fontId="1" fillId="0" borderId="2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2" fillId="0" borderId="0" xfId="0" applyFont="1" applyFill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7" fillId="2" borderId="1" xfId="0" applyFont="1" applyFill="1" applyBorder="1"/>
    <xf numFmtId="0" fontId="9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2" fillId="0" borderId="1" xfId="0" applyFont="1" applyFill="1" applyBorder="1"/>
    <xf numFmtId="0" fontId="21" fillId="0" borderId="1" xfId="0" applyFont="1" applyFill="1" applyBorder="1"/>
    <xf numFmtId="0" fontId="18" fillId="2" borderId="1" xfId="0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horizontal="left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/>
    <xf numFmtId="0" fontId="23" fillId="0" borderId="6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center" wrapText="1"/>
    </xf>
    <xf numFmtId="0" fontId="24" fillId="0" borderId="1" xfId="0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23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6" xfId="0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24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textRotation="90" wrapText="1"/>
    </xf>
    <xf numFmtId="0" fontId="23" fillId="0" borderId="8" xfId="0" applyFont="1" applyBorder="1" applyAlignment="1">
      <alignment horizontal="center" vertical="center" textRotation="90" wrapText="1"/>
    </xf>
    <xf numFmtId="0" fontId="0" fillId="0" borderId="1" xfId="0" applyBorder="1" applyAlignment="1"/>
    <xf numFmtId="0" fontId="15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8"/>
  <sheetViews>
    <sheetView zoomScaleNormal="100" workbookViewId="0">
      <selection activeCell="E35" sqref="E35"/>
    </sheetView>
  </sheetViews>
  <sheetFormatPr defaultRowHeight="15"/>
  <cols>
    <col min="1" max="1" width="4.7109375" customWidth="1"/>
    <col min="2" max="2" width="66.28515625" customWidth="1"/>
    <col min="3" max="3" width="12.42578125" bestFit="1" customWidth="1"/>
    <col min="4" max="4" width="12" customWidth="1"/>
  </cols>
  <sheetData>
    <row r="1" spans="2:5">
      <c r="B1" s="24" t="s">
        <v>96</v>
      </c>
    </row>
    <row r="3" spans="2:5">
      <c r="B3" s="48" t="s">
        <v>30</v>
      </c>
      <c r="C3" s="48"/>
      <c r="D3" s="48"/>
    </row>
    <row r="4" spans="2:5">
      <c r="B4" s="48" t="s">
        <v>93</v>
      </c>
      <c r="C4" s="48"/>
      <c r="D4" s="48"/>
    </row>
    <row r="5" spans="2:5">
      <c r="B5" s="15"/>
      <c r="C5" s="15"/>
      <c r="D5" s="15"/>
    </row>
    <row r="6" spans="2:5">
      <c r="B6" s="17"/>
      <c r="C6" s="49" t="s">
        <v>53</v>
      </c>
      <c r="D6" s="49"/>
      <c r="E6" s="16"/>
    </row>
    <row r="7" spans="2:5">
      <c r="B7" s="17"/>
      <c r="C7" s="18"/>
      <c r="D7" s="18"/>
      <c r="E7" s="16"/>
    </row>
    <row r="8" spans="2:5">
      <c r="B8" s="2"/>
      <c r="C8" s="78" t="s">
        <v>52</v>
      </c>
      <c r="D8" s="23" t="s">
        <v>49</v>
      </c>
      <c r="E8" s="22"/>
    </row>
    <row r="9" spans="2:5">
      <c r="B9" s="6" t="s">
        <v>31</v>
      </c>
      <c r="C9" s="77">
        <f>SUM(C10:C13)</f>
        <v>199010.85</v>
      </c>
      <c r="D9" s="2">
        <f>SUM(D10:D13)</f>
        <v>0</v>
      </c>
      <c r="E9" s="1" t="s">
        <v>91</v>
      </c>
    </row>
    <row r="10" spans="2:5">
      <c r="B10" s="7" t="s">
        <v>32</v>
      </c>
      <c r="C10" s="77">
        <v>199010.85</v>
      </c>
      <c r="D10" s="2"/>
      <c r="E10" s="1" t="s">
        <v>91</v>
      </c>
    </row>
    <row r="11" spans="2:5">
      <c r="B11" s="7" t="s">
        <v>33</v>
      </c>
      <c r="C11" s="77"/>
      <c r="D11" s="2"/>
      <c r="E11" s="1" t="s">
        <v>91</v>
      </c>
    </row>
    <row r="12" spans="2:5">
      <c r="B12" s="7" t="s">
        <v>34</v>
      </c>
      <c r="C12" s="77"/>
      <c r="D12" s="2"/>
      <c r="E12" s="1" t="s">
        <v>91</v>
      </c>
    </row>
    <row r="13" spans="2:5" ht="18">
      <c r="B13" s="8" t="s">
        <v>35</v>
      </c>
      <c r="C13" s="77"/>
      <c r="D13" s="2"/>
      <c r="E13" s="1" t="s">
        <v>91</v>
      </c>
    </row>
    <row r="14" spans="2:5">
      <c r="B14" s="6" t="s">
        <v>36</v>
      </c>
      <c r="C14" s="77">
        <f>SUM(C15:C17)</f>
        <v>-79174.14</v>
      </c>
      <c r="D14" s="2">
        <f>SUM(D15:D17)</f>
        <v>0</v>
      </c>
      <c r="E14" s="1" t="s">
        <v>90</v>
      </c>
    </row>
    <row r="15" spans="2:5">
      <c r="B15" s="9" t="s">
        <v>83</v>
      </c>
      <c r="C15" s="77"/>
      <c r="D15" s="2"/>
      <c r="E15" s="1" t="s">
        <v>90</v>
      </c>
    </row>
    <row r="16" spans="2:5">
      <c r="B16" s="9" t="s">
        <v>84</v>
      </c>
      <c r="C16" s="77">
        <v>-137419.22</v>
      </c>
      <c r="D16" s="2"/>
      <c r="E16" s="1" t="s">
        <v>90</v>
      </c>
    </row>
    <row r="17" spans="2:8">
      <c r="B17" s="9" t="s">
        <v>85</v>
      </c>
      <c r="C17" s="77">
        <v>58245.08</v>
      </c>
      <c r="D17" s="2"/>
      <c r="E17" s="1" t="s">
        <v>91</v>
      </c>
    </row>
    <row r="18" spans="2:8">
      <c r="B18" s="6" t="s">
        <v>37</v>
      </c>
      <c r="C18" s="77">
        <f>C9+C14</f>
        <v>119836.71</v>
      </c>
      <c r="D18" s="2">
        <f>D9-D14</f>
        <v>0</v>
      </c>
      <c r="E18" s="1" t="s">
        <v>91</v>
      </c>
    </row>
    <row r="19" spans="2:8">
      <c r="B19" s="9" t="s">
        <v>38</v>
      </c>
      <c r="C19" s="77">
        <v>105.7</v>
      </c>
      <c r="D19" s="2"/>
      <c r="E19" s="1" t="s">
        <v>91</v>
      </c>
    </row>
    <row r="20" spans="2:8">
      <c r="B20" s="9" t="s">
        <v>39</v>
      </c>
      <c r="C20" s="77">
        <v>-48188</v>
      </c>
      <c r="D20" s="2"/>
      <c r="E20" s="1" t="s">
        <v>90</v>
      </c>
      <c r="G20">
        <v>7120</v>
      </c>
      <c r="H20">
        <v>7410</v>
      </c>
    </row>
    <row r="21" spans="2:8">
      <c r="B21" s="9" t="s">
        <v>40</v>
      </c>
      <c r="C21" s="77">
        <v>-1080.68</v>
      </c>
      <c r="D21" s="2"/>
      <c r="E21" s="1" t="s">
        <v>90</v>
      </c>
      <c r="G21">
        <v>7170</v>
      </c>
      <c r="H21">
        <v>7455</v>
      </c>
    </row>
    <row r="22" spans="2:8">
      <c r="B22" s="9" t="s">
        <v>41</v>
      </c>
      <c r="C22" s="77"/>
      <c r="D22" s="2"/>
      <c r="E22" s="1" t="s">
        <v>91</v>
      </c>
    </row>
    <row r="23" spans="2:8">
      <c r="B23" s="9" t="s">
        <v>42</v>
      </c>
      <c r="C23" s="77">
        <v>-1835.5</v>
      </c>
      <c r="D23" s="2"/>
      <c r="E23" s="1" t="s">
        <v>90</v>
      </c>
      <c r="G23">
        <v>8210</v>
      </c>
    </row>
    <row r="24" spans="2:8">
      <c r="B24" s="9" t="s">
        <v>43</v>
      </c>
      <c r="C24" s="77">
        <v>-9103.31</v>
      </c>
      <c r="D24" s="2"/>
      <c r="E24" s="1" t="s">
        <v>90</v>
      </c>
    </row>
    <row r="25" spans="2:8">
      <c r="B25" s="6" t="s">
        <v>44</v>
      </c>
      <c r="C25" s="77">
        <f>SUM(C18:C21)+C22+C23+C24</f>
        <v>59734.920000000013</v>
      </c>
      <c r="D25" s="2">
        <f>SUM(D18:D21)+D22+D23+D24</f>
        <v>0</v>
      </c>
      <c r="E25" s="1" t="s">
        <v>91</v>
      </c>
    </row>
    <row r="26" spans="2:8">
      <c r="B26" s="9" t="s">
        <v>45</v>
      </c>
      <c r="C26" s="77">
        <v>-52.94</v>
      </c>
      <c r="D26" s="2"/>
      <c r="E26" s="1" t="s">
        <v>90</v>
      </c>
    </row>
    <row r="27" spans="2:8">
      <c r="B27" s="6" t="s">
        <v>46</v>
      </c>
      <c r="C27" s="77">
        <f>SUM(C25:C26)</f>
        <v>59681.98000000001</v>
      </c>
      <c r="D27" s="2">
        <f>SUM(D25:D26)</f>
        <v>0</v>
      </c>
      <c r="E27" s="1" t="s">
        <v>91</v>
      </c>
    </row>
    <row r="28" spans="2:8">
      <c r="B28" s="9" t="s">
        <v>47</v>
      </c>
      <c r="C28" s="77">
        <f>SUM(C29:C31)</f>
        <v>0</v>
      </c>
      <c r="D28" s="2">
        <f>SUM(D29:D31)</f>
        <v>0</v>
      </c>
      <c r="E28" s="1"/>
    </row>
    <row r="29" spans="2:8" ht="30">
      <c r="B29" s="9" t="s">
        <v>88</v>
      </c>
      <c r="C29" s="77"/>
      <c r="D29" s="2"/>
      <c r="E29" s="1"/>
    </row>
    <row r="30" spans="2:8">
      <c r="B30" s="9" t="s">
        <v>86</v>
      </c>
      <c r="C30" s="77"/>
      <c r="D30" s="2"/>
      <c r="E30" s="1" t="s">
        <v>90</v>
      </c>
    </row>
    <row r="31" spans="2:8" ht="30">
      <c r="B31" s="9" t="s">
        <v>87</v>
      </c>
      <c r="C31" s="77"/>
      <c r="D31" s="2"/>
      <c r="E31" s="1" t="s">
        <v>92</v>
      </c>
    </row>
    <row r="32" spans="2:8" ht="0.75" customHeight="1">
      <c r="B32" s="9"/>
      <c r="C32" s="77"/>
      <c r="D32" s="2"/>
    </row>
    <row r="33" spans="2:5">
      <c r="B33" s="9" t="s">
        <v>89</v>
      </c>
      <c r="C33" s="77"/>
      <c r="D33" s="2"/>
      <c r="E33" s="1" t="s">
        <v>90</v>
      </c>
    </row>
    <row r="34" spans="2:5">
      <c r="B34" s="10" t="s">
        <v>48</v>
      </c>
      <c r="C34" s="77">
        <f>C27+C28+C32+C33</f>
        <v>59681.98000000001</v>
      </c>
      <c r="D34" s="2">
        <f>D27+D28+D32+D33</f>
        <v>0</v>
      </c>
    </row>
    <row r="36" spans="2:5">
      <c r="B36" s="25" t="s">
        <v>97</v>
      </c>
    </row>
    <row r="38" spans="2:5">
      <c r="B38" t="s">
        <v>98</v>
      </c>
    </row>
  </sheetData>
  <mergeCells count="3">
    <mergeCell ref="B3:D3"/>
    <mergeCell ref="B4:D4"/>
    <mergeCell ref="C6:D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D51"/>
  <sheetViews>
    <sheetView tabSelected="1" workbookViewId="0">
      <selection activeCell="H43" sqref="H43"/>
    </sheetView>
  </sheetViews>
  <sheetFormatPr defaultRowHeight="15"/>
  <cols>
    <col min="1" max="1" width="2.28515625" customWidth="1"/>
    <col min="2" max="2" width="52" customWidth="1"/>
    <col min="3" max="3" width="11.28515625" customWidth="1"/>
    <col min="4" max="4" width="11.140625" customWidth="1"/>
  </cols>
  <sheetData>
    <row r="1" spans="2:4">
      <c r="B1" s="3" t="s">
        <v>96</v>
      </c>
    </row>
    <row r="2" spans="2:4">
      <c r="B2" s="3"/>
    </row>
    <row r="3" spans="2:4">
      <c r="B3" s="50" t="s">
        <v>29</v>
      </c>
      <c r="C3" s="50"/>
      <c r="D3" s="50"/>
    </row>
    <row r="4" spans="2:4">
      <c r="B4" s="50" t="s">
        <v>82</v>
      </c>
      <c r="C4" s="50"/>
      <c r="D4" s="50"/>
    </row>
    <row r="5" spans="2:4">
      <c r="D5" t="s">
        <v>53</v>
      </c>
    </row>
    <row r="6" spans="2:4">
      <c r="B6" s="4"/>
      <c r="C6" s="19" t="s">
        <v>80</v>
      </c>
      <c r="D6" s="20" t="s">
        <v>81</v>
      </c>
    </row>
    <row r="7" spans="2:4" ht="15" customHeight="1">
      <c r="B7" s="14" t="s">
        <v>0</v>
      </c>
      <c r="C7" s="12"/>
      <c r="D7" s="4"/>
    </row>
    <row r="8" spans="2:4">
      <c r="B8" s="12" t="s">
        <v>1</v>
      </c>
      <c r="C8" s="4"/>
      <c r="D8" s="4"/>
    </row>
    <row r="9" spans="2:4">
      <c r="B9" s="12" t="s">
        <v>2</v>
      </c>
      <c r="C9" s="4"/>
      <c r="D9" s="4"/>
    </row>
    <row r="10" spans="2:4" ht="30">
      <c r="B10" s="12" t="s">
        <v>3</v>
      </c>
      <c r="C10" s="4"/>
      <c r="D10" s="4"/>
    </row>
    <row r="11" spans="2:4">
      <c r="B11" s="12" t="s">
        <v>4</v>
      </c>
      <c r="C11" s="28">
        <f>SUM(C12:C13)</f>
        <v>0</v>
      </c>
      <c r="D11" s="28">
        <f t="shared" ref="D11" si="0">SUM(D12:D13)</f>
        <v>0</v>
      </c>
    </row>
    <row r="12" spans="2:4">
      <c r="B12" s="13" t="s">
        <v>100</v>
      </c>
      <c r="C12" s="4"/>
      <c r="D12" s="4"/>
    </row>
    <row r="13" spans="2:4">
      <c r="B13" s="13" t="s">
        <v>57</v>
      </c>
      <c r="C13" s="4"/>
      <c r="D13" s="4"/>
    </row>
    <row r="14" spans="2:4">
      <c r="B14" s="12" t="s">
        <v>94</v>
      </c>
      <c r="C14" s="4"/>
      <c r="D14" s="4"/>
    </row>
    <row r="15" spans="2:4">
      <c r="B15" s="12" t="s">
        <v>5</v>
      </c>
      <c r="C15" s="28">
        <f>SUM(C16:C17)</f>
        <v>0</v>
      </c>
      <c r="D15" s="28">
        <f t="shared" ref="D15" si="1">SUM(D16:D17)</f>
        <v>0</v>
      </c>
    </row>
    <row r="16" spans="2:4">
      <c r="B16" s="13" t="s">
        <v>101</v>
      </c>
      <c r="C16" s="4"/>
      <c r="D16" s="4"/>
    </row>
    <row r="17" spans="2:4">
      <c r="B17" s="13" t="s">
        <v>102</v>
      </c>
      <c r="C17" s="4"/>
      <c r="D17" s="4"/>
    </row>
    <row r="18" spans="2:4">
      <c r="B18" s="12" t="s">
        <v>6</v>
      </c>
      <c r="C18" s="28">
        <f>SUM(C19:C23)</f>
        <v>0</v>
      </c>
      <c r="D18" s="28">
        <f t="shared" ref="D18" si="2">SUM(D19:D23)</f>
        <v>0</v>
      </c>
    </row>
    <row r="19" spans="2:4">
      <c r="B19" s="13" t="s">
        <v>103</v>
      </c>
      <c r="C19" s="4"/>
      <c r="D19" s="4"/>
    </row>
    <row r="20" spans="2:4">
      <c r="B20" s="13" t="s">
        <v>104</v>
      </c>
      <c r="C20" s="4"/>
      <c r="D20" s="4"/>
    </row>
    <row r="21" spans="2:4">
      <c r="B21" s="13" t="s">
        <v>105</v>
      </c>
      <c r="C21" s="4"/>
      <c r="D21" s="4"/>
    </row>
    <row r="22" spans="2:4">
      <c r="B22" s="13" t="s">
        <v>106</v>
      </c>
      <c r="C22" s="4"/>
      <c r="D22" s="4"/>
    </row>
    <row r="23" spans="2:4">
      <c r="B23" s="13" t="s">
        <v>107</v>
      </c>
      <c r="C23" s="4"/>
      <c r="D23" s="4"/>
    </row>
    <row r="24" spans="2:4" ht="30">
      <c r="B24" s="12" t="s">
        <v>7</v>
      </c>
      <c r="C24" s="4"/>
      <c r="D24" s="4"/>
    </row>
    <row r="25" spans="2:4">
      <c r="B25" s="12" t="s">
        <v>8</v>
      </c>
      <c r="C25" s="4"/>
      <c r="D25" s="4"/>
    </row>
    <row r="26" spans="2:4">
      <c r="B26" s="12" t="s">
        <v>9</v>
      </c>
      <c r="C26" s="4"/>
      <c r="D26" s="4"/>
    </row>
    <row r="27" spans="2:4">
      <c r="B27" s="12" t="s">
        <v>10</v>
      </c>
      <c r="C27" s="4"/>
      <c r="D27" s="4"/>
    </row>
    <row r="28" spans="2:4">
      <c r="B28" s="29" t="s">
        <v>11</v>
      </c>
      <c r="C28" s="28">
        <f>C8+C9+C10+C11+C14+C15+C18+C24+C25+C26+C27</f>
        <v>0</v>
      </c>
      <c r="D28" s="28">
        <f t="shared" ref="D28" si="3">D8+D9+D10+D11+D14+D15+D18+D24+D25+D26+D27</f>
        <v>0</v>
      </c>
    </row>
    <row r="29" spans="2:4">
      <c r="B29" s="4"/>
      <c r="C29" s="4"/>
      <c r="D29" s="4"/>
    </row>
    <row r="30" spans="2:4" ht="15" customHeight="1">
      <c r="B30" s="14" t="s">
        <v>12</v>
      </c>
      <c r="C30" s="12"/>
      <c r="D30" s="4"/>
    </row>
    <row r="31" spans="2:4">
      <c r="B31" s="12" t="s">
        <v>13</v>
      </c>
      <c r="C31" s="4"/>
      <c r="D31" s="4"/>
    </row>
    <row r="32" spans="2:4">
      <c r="B32" s="12" t="s">
        <v>14</v>
      </c>
      <c r="C32" s="4"/>
      <c r="D32" s="4"/>
    </row>
    <row r="33" spans="2:4">
      <c r="B33" s="12" t="s">
        <v>15</v>
      </c>
      <c r="C33" s="4"/>
      <c r="D33" s="4"/>
    </row>
    <row r="34" spans="2:4">
      <c r="B34" s="12" t="s">
        <v>16</v>
      </c>
      <c r="C34" s="4"/>
      <c r="D34" s="4"/>
    </row>
    <row r="35" spans="2:4" ht="30">
      <c r="B35" s="12" t="s">
        <v>17</v>
      </c>
      <c r="C35" s="4"/>
      <c r="D35" s="4"/>
    </row>
    <row r="36" spans="2:4">
      <c r="B36" s="12" t="s">
        <v>18</v>
      </c>
      <c r="C36" s="4"/>
      <c r="D36" s="4"/>
    </row>
    <row r="37" spans="2:4">
      <c r="B37" s="12" t="s">
        <v>19</v>
      </c>
      <c r="C37" s="4"/>
      <c r="D37" s="4"/>
    </row>
    <row r="38" spans="2:4">
      <c r="B38" s="12" t="s">
        <v>20</v>
      </c>
      <c r="C38" s="4"/>
      <c r="D38" s="4"/>
    </row>
    <row r="39" spans="2:4">
      <c r="B39" s="12" t="s">
        <v>21</v>
      </c>
      <c r="C39" s="4"/>
      <c r="D39" s="4"/>
    </row>
    <row r="40" spans="2:4">
      <c r="B40" s="29" t="s">
        <v>22</v>
      </c>
      <c r="C40" s="28">
        <f>SUM(C31:C39)</f>
        <v>0</v>
      </c>
      <c r="D40" s="28">
        <f t="shared" ref="D40" si="4">SUM(D31:D39)</f>
        <v>0</v>
      </c>
    </row>
    <row r="41" spans="2:4" ht="15" customHeight="1">
      <c r="B41" s="11" t="s">
        <v>23</v>
      </c>
      <c r="C41" s="12"/>
      <c r="D41" s="12"/>
    </row>
    <row r="42" spans="2:4">
      <c r="B42" s="12" t="s">
        <v>95</v>
      </c>
      <c r="C42" s="4"/>
      <c r="D42" s="4"/>
    </row>
    <row r="43" spans="2:4">
      <c r="B43" s="12" t="s">
        <v>24</v>
      </c>
      <c r="C43" s="4">
        <f>'გაუნაწილებელი მოგების ანგარშგებ'!C34</f>
        <v>59681.98000000001</v>
      </c>
      <c r="D43" s="4"/>
    </row>
    <row r="44" spans="2:4">
      <c r="B44" s="12" t="s">
        <v>25</v>
      </c>
      <c r="C44" s="4"/>
      <c r="D44" s="4"/>
    </row>
    <row r="45" spans="2:4">
      <c r="B45" s="12" t="s">
        <v>26</v>
      </c>
      <c r="C45" s="4"/>
      <c r="D45" s="4"/>
    </row>
    <row r="46" spans="2:4">
      <c r="B46" s="29" t="s">
        <v>27</v>
      </c>
      <c r="C46" s="28">
        <f>SUM(C42:C45)</f>
        <v>59681.98000000001</v>
      </c>
      <c r="D46" s="28">
        <f t="shared" ref="D46" si="5">SUM(D42:D45)</f>
        <v>0</v>
      </c>
    </row>
    <row r="47" spans="2:4">
      <c r="B47" s="29" t="s">
        <v>28</v>
      </c>
      <c r="C47" s="28">
        <f>C40+C46</f>
        <v>59681.98000000001</v>
      </c>
      <c r="D47" s="28">
        <f t="shared" ref="D47" si="6">D40+D46</f>
        <v>0</v>
      </c>
    </row>
    <row r="49" spans="2:2">
      <c r="B49" s="3" t="s">
        <v>99</v>
      </c>
    </row>
    <row r="50" spans="2:2">
      <c r="B50" s="3"/>
    </row>
    <row r="51" spans="2:2">
      <c r="B51" s="3" t="s">
        <v>98</v>
      </c>
    </row>
  </sheetData>
  <mergeCells count="2">
    <mergeCell ref="B3:D3"/>
    <mergeCell ref="B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E37"/>
  <sheetViews>
    <sheetView workbookViewId="0">
      <selection activeCell="F15" sqref="F15"/>
    </sheetView>
  </sheetViews>
  <sheetFormatPr defaultRowHeight="12.75"/>
  <cols>
    <col min="1" max="1" width="1.85546875" style="3" customWidth="1"/>
    <col min="2" max="2" width="64.28515625" style="3" customWidth="1"/>
    <col min="3" max="3" width="11" style="3" customWidth="1"/>
    <col min="4" max="4" width="10.28515625" style="3" customWidth="1"/>
    <col min="5" max="16384" width="9.140625" style="3"/>
  </cols>
  <sheetData>
    <row r="1" spans="2:5">
      <c r="B1" s="3" t="s">
        <v>96</v>
      </c>
    </row>
    <row r="2" spans="2:5">
      <c r="B2" s="50" t="s">
        <v>54</v>
      </c>
      <c r="C2" s="50"/>
      <c r="D2" s="50"/>
    </row>
    <row r="3" spans="2:5" ht="15">
      <c r="B3" s="50" t="s">
        <v>82</v>
      </c>
      <c r="C3" s="50"/>
      <c r="D3" s="50"/>
      <c r="E3" s="16"/>
    </row>
    <row r="4" spans="2:5" ht="15">
      <c r="B4" s="15"/>
      <c r="C4" s="15"/>
      <c r="D4" s="15"/>
      <c r="E4" s="16"/>
    </row>
    <row r="5" spans="2:5">
      <c r="C5" s="51" t="s">
        <v>53</v>
      </c>
      <c r="D5" s="51"/>
    </row>
    <row r="6" spans="2:5">
      <c r="C6" s="21"/>
      <c r="D6" s="21"/>
    </row>
    <row r="7" spans="2:5">
      <c r="B7" s="4"/>
      <c r="C7" s="5" t="s">
        <v>80</v>
      </c>
      <c r="D7" s="27" t="s">
        <v>81</v>
      </c>
    </row>
    <row r="8" spans="2:5">
      <c r="B8" s="32" t="s">
        <v>61</v>
      </c>
      <c r="C8" s="4"/>
      <c r="D8" s="4"/>
    </row>
    <row r="9" spans="2:5" ht="15">
      <c r="B9" s="12" t="s">
        <v>55</v>
      </c>
      <c r="C9" s="4"/>
      <c r="D9" s="4"/>
    </row>
    <row r="10" spans="2:5" ht="18" customHeight="1">
      <c r="B10" s="12" t="s">
        <v>56</v>
      </c>
      <c r="C10" s="4"/>
      <c r="D10" s="4"/>
    </row>
    <row r="11" spans="2:5" ht="15">
      <c r="B11" s="12" t="s">
        <v>57</v>
      </c>
      <c r="C11" s="4"/>
      <c r="D11" s="4"/>
    </row>
    <row r="12" spans="2:5">
      <c r="B12" s="26" t="s">
        <v>58</v>
      </c>
      <c r="C12" s="4">
        <f>C9+C10+C11</f>
        <v>0</v>
      </c>
      <c r="D12" s="4"/>
    </row>
    <row r="13" spans="2:5" ht="15">
      <c r="B13" s="12" t="s">
        <v>59</v>
      </c>
      <c r="C13" s="4"/>
      <c r="D13" s="4"/>
    </row>
    <row r="14" spans="2:5">
      <c r="B14" s="30" t="s">
        <v>60</v>
      </c>
      <c r="C14" s="28">
        <f>C12+C13</f>
        <v>0</v>
      </c>
      <c r="D14" s="28"/>
    </row>
    <row r="15" spans="2:5">
      <c r="B15" s="31" t="s">
        <v>79</v>
      </c>
      <c r="C15" s="4"/>
      <c r="D15" s="4"/>
    </row>
    <row r="16" spans="2:5" ht="30">
      <c r="B16" s="12" t="s">
        <v>62</v>
      </c>
      <c r="C16" s="4"/>
      <c r="D16" s="4"/>
    </row>
    <row r="17" spans="2:4" ht="45">
      <c r="B17" s="12" t="s">
        <v>63</v>
      </c>
      <c r="C17" s="4"/>
      <c r="D17" s="4"/>
    </row>
    <row r="18" spans="2:4" ht="18.75" customHeight="1">
      <c r="B18" s="12" t="s">
        <v>64</v>
      </c>
      <c r="C18" s="4"/>
      <c r="D18" s="4"/>
    </row>
    <row r="19" spans="2:4" ht="27.75" customHeight="1">
      <c r="B19" s="12" t="s">
        <v>65</v>
      </c>
      <c r="C19" s="4"/>
      <c r="D19" s="4"/>
    </row>
    <row r="20" spans="2:4" ht="15">
      <c r="B20" s="12" t="s">
        <v>66</v>
      </c>
      <c r="C20" s="4"/>
      <c r="D20" s="4"/>
    </row>
    <row r="21" spans="2:4" ht="15">
      <c r="B21" s="12" t="s">
        <v>67</v>
      </c>
      <c r="C21" s="4"/>
      <c r="D21" s="4"/>
    </row>
    <row r="22" spans="2:4" ht="25.5">
      <c r="B22" s="30" t="s">
        <v>68</v>
      </c>
      <c r="C22" s="28">
        <f>C16+C17+C18+C19+C20+C21</f>
        <v>0</v>
      </c>
      <c r="D22" s="28"/>
    </row>
    <row r="23" spans="2:4">
      <c r="B23" s="32" t="s">
        <v>69</v>
      </c>
      <c r="C23" s="4"/>
      <c r="D23" s="4"/>
    </row>
    <row r="24" spans="2:4" ht="15">
      <c r="B24" s="12" t="s">
        <v>70</v>
      </c>
      <c r="C24" s="4"/>
      <c r="D24" s="4"/>
    </row>
    <row r="25" spans="2:4" ht="15">
      <c r="B25" s="12" t="s">
        <v>71</v>
      </c>
      <c r="C25" s="4"/>
      <c r="D25" s="4"/>
    </row>
    <row r="26" spans="2:4" ht="30">
      <c r="B26" s="12" t="s">
        <v>72</v>
      </c>
      <c r="C26" s="4"/>
      <c r="D26" s="4"/>
    </row>
    <row r="27" spans="2:4" ht="15">
      <c r="B27" s="12" t="s">
        <v>73</v>
      </c>
      <c r="C27" s="4"/>
      <c r="D27" s="4"/>
    </row>
    <row r="28" spans="2:4" ht="15">
      <c r="B28" s="12" t="s">
        <v>74</v>
      </c>
      <c r="C28" s="4"/>
      <c r="D28" s="4"/>
    </row>
    <row r="29" spans="2:4" ht="15">
      <c r="B29" s="12" t="s">
        <v>75</v>
      </c>
      <c r="C29" s="4"/>
      <c r="D29" s="4"/>
    </row>
    <row r="30" spans="2:4">
      <c r="B30" s="30" t="s">
        <v>76</v>
      </c>
      <c r="C30" s="28">
        <f>C24+C25+C26+C27+C28+C29</f>
        <v>0</v>
      </c>
      <c r="D30" s="28"/>
    </row>
    <row r="31" spans="2:4" ht="20.25" customHeight="1">
      <c r="B31" s="12" t="s">
        <v>108</v>
      </c>
      <c r="C31" s="4">
        <f>C14+C22+C30</f>
        <v>0</v>
      </c>
      <c r="D31" s="4"/>
    </row>
    <row r="32" spans="2:4" ht="15">
      <c r="B32" s="33" t="s">
        <v>77</v>
      </c>
      <c r="C32" s="28"/>
      <c r="D32" s="28"/>
    </row>
    <row r="33" spans="2:4" ht="15">
      <c r="B33" s="33" t="s">
        <v>78</v>
      </c>
      <c r="C33" s="28">
        <f>C31+C32</f>
        <v>0</v>
      </c>
      <c r="D33" s="28"/>
    </row>
    <row r="35" spans="2:4">
      <c r="B35" s="3" t="s">
        <v>99</v>
      </c>
    </row>
    <row r="37" spans="2:4">
      <c r="B37" s="3" t="s">
        <v>98</v>
      </c>
    </row>
  </sheetData>
  <mergeCells count="3">
    <mergeCell ref="B3:D3"/>
    <mergeCell ref="B2:D2"/>
    <mergeCell ref="C5:D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9"/>
  <sheetViews>
    <sheetView zoomScaleNormal="100" workbookViewId="0">
      <selection activeCell="I36" sqref="I36"/>
    </sheetView>
  </sheetViews>
  <sheetFormatPr defaultRowHeight="12.75"/>
  <cols>
    <col min="1" max="1" width="2.28515625" style="34" customWidth="1"/>
    <col min="2" max="2" width="36.7109375" style="34" customWidth="1"/>
    <col min="3" max="3" width="8.140625" style="34" customWidth="1"/>
    <col min="4" max="4" width="7.7109375" style="34" customWidth="1"/>
    <col min="5" max="5" width="8.140625" style="34" customWidth="1"/>
    <col min="6" max="6" width="9.5703125" style="34" customWidth="1"/>
    <col min="7" max="7" width="8.5703125" style="34" customWidth="1"/>
    <col min="8" max="16384" width="9.140625" style="34"/>
  </cols>
  <sheetData>
    <row r="1" spans="1:8">
      <c r="B1" s="35" t="s">
        <v>51</v>
      </c>
    </row>
    <row r="2" spans="1:8">
      <c r="B2" s="35"/>
    </row>
    <row r="3" spans="1:8">
      <c r="B3" s="52" t="s">
        <v>109</v>
      </c>
      <c r="C3" s="52"/>
      <c r="D3" s="52"/>
      <c r="E3" s="52"/>
      <c r="F3" s="52"/>
      <c r="G3" s="52"/>
      <c r="H3" s="52"/>
    </row>
    <row r="5" spans="1:8">
      <c r="B5" s="52" t="s">
        <v>50</v>
      </c>
      <c r="C5" s="52"/>
      <c r="D5" s="52"/>
      <c r="E5" s="52"/>
      <c r="F5" s="52"/>
      <c r="G5" s="52"/>
      <c r="H5" s="52"/>
    </row>
    <row r="7" spans="1:8">
      <c r="B7" s="53" t="s">
        <v>110</v>
      </c>
      <c r="C7" s="53"/>
      <c r="D7" s="53"/>
      <c r="E7" s="53"/>
      <c r="F7" s="53"/>
      <c r="G7" s="53"/>
      <c r="H7" s="53"/>
    </row>
    <row r="8" spans="1:8">
      <c r="B8" s="36"/>
    </row>
    <row r="9" spans="1:8">
      <c r="A9" s="54"/>
      <c r="B9" s="54"/>
      <c r="C9" s="55" t="s">
        <v>111</v>
      </c>
      <c r="D9" s="56" t="s">
        <v>112</v>
      </c>
      <c r="E9" s="57"/>
      <c r="F9" s="57"/>
      <c r="G9" s="58"/>
    </row>
    <row r="10" spans="1:8" ht="38.25">
      <c r="A10" s="54"/>
      <c r="B10" s="54"/>
      <c r="C10" s="55"/>
      <c r="D10" s="37" t="s">
        <v>113</v>
      </c>
      <c r="E10" s="37" t="s">
        <v>114</v>
      </c>
      <c r="F10" s="37" t="s">
        <v>115</v>
      </c>
      <c r="G10" s="37" t="s">
        <v>116</v>
      </c>
      <c r="H10" s="38"/>
    </row>
    <row r="11" spans="1:8" ht="25.5">
      <c r="A11" s="69">
        <v>1</v>
      </c>
      <c r="B11" s="39" t="s">
        <v>117</v>
      </c>
      <c r="C11" s="40"/>
      <c r="D11" s="40"/>
      <c r="E11" s="40"/>
      <c r="F11" s="40"/>
      <c r="G11" s="40"/>
    </row>
    <row r="12" spans="1:8">
      <c r="A12" s="70"/>
      <c r="B12" s="40" t="s">
        <v>118</v>
      </c>
      <c r="C12" s="40"/>
      <c r="D12" s="40"/>
      <c r="E12" s="40"/>
      <c r="F12" s="40"/>
      <c r="G12" s="40"/>
    </row>
    <row r="13" spans="1:8">
      <c r="A13" s="70"/>
      <c r="B13" s="40" t="s">
        <v>119</v>
      </c>
      <c r="C13" s="40"/>
      <c r="D13" s="40"/>
      <c r="E13" s="40"/>
      <c r="F13" s="40"/>
      <c r="G13" s="40"/>
    </row>
    <row r="14" spans="1:8">
      <c r="A14" s="71"/>
      <c r="B14" s="40" t="s">
        <v>120</v>
      </c>
      <c r="C14" s="40"/>
      <c r="D14" s="40"/>
      <c r="E14" s="40"/>
      <c r="F14" s="40"/>
      <c r="G14" s="40"/>
    </row>
    <row r="15" spans="1:8">
      <c r="A15" s="69">
        <v>2</v>
      </c>
      <c r="B15" s="40" t="s">
        <v>121</v>
      </c>
      <c r="C15" s="40"/>
      <c r="D15" s="40"/>
      <c r="E15" s="40"/>
      <c r="F15" s="40"/>
      <c r="G15" s="40"/>
    </row>
    <row r="16" spans="1:8">
      <c r="A16" s="70"/>
      <c r="B16" s="40" t="s">
        <v>122</v>
      </c>
      <c r="C16" s="40"/>
      <c r="D16" s="40"/>
      <c r="E16" s="40"/>
      <c r="F16" s="40"/>
      <c r="G16" s="40"/>
    </row>
    <row r="17" spans="1:8">
      <c r="A17" s="70"/>
      <c r="B17" s="40" t="s">
        <v>123</v>
      </c>
      <c r="C17" s="40"/>
      <c r="D17" s="40"/>
      <c r="E17" s="40"/>
      <c r="F17" s="40"/>
      <c r="G17" s="40"/>
    </row>
    <row r="18" spans="1:8">
      <c r="A18" s="71"/>
      <c r="B18" s="40" t="s">
        <v>124</v>
      </c>
      <c r="C18" s="40"/>
      <c r="D18" s="40"/>
      <c r="E18" s="40"/>
      <c r="F18" s="40"/>
      <c r="G18" s="40"/>
    </row>
    <row r="21" spans="1:8">
      <c r="B21" s="72" t="s">
        <v>125</v>
      </c>
      <c r="C21" s="72"/>
      <c r="D21" s="72"/>
      <c r="E21" s="72"/>
      <c r="F21" s="72"/>
      <c r="G21" s="72"/>
      <c r="H21" s="72"/>
    </row>
    <row r="23" spans="1:8">
      <c r="A23" s="65"/>
      <c r="B23" s="73" t="s">
        <v>126</v>
      </c>
      <c r="C23" s="59" t="s">
        <v>127</v>
      </c>
      <c r="D23" s="59"/>
      <c r="E23" s="75" t="s">
        <v>128</v>
      </c>
      <c r="F23" s="59" t="s">
        <v>129</v>
      </c>
      <c r="G23" s="59"/>
      <c r="H23" s="75" t="s">
        <v>130</v>
      </c>
    </row>
    <row r="24" spans="1:8" ht="51">
      <c r="A24" s="68"/>
      <c r="B24" s="74"/>
      <c r="C24" s="41" t="s">
        <v>131</v>
      </c>
      <c r="D24" s="41" t="s">
        <v>132</v>
      </c>
      <c r="E24" s="76"/>
      <c r="F24" s="42" t="s">
        <v>133</v>
      </c>
      <c r="G24" s="42" t="s">
        <v>134</v>
      </c>
      <c r="H24" s="76"/>
    </row>
    <row r="25" spans="1:8">
      <c r="A25" s="40">
        <v>1</v>
      </c>
      <c r="B25" s="43" t="s">
        <v>135</v>
      </c>
      <c r="C25" s="37"/>
      <c r="D25" s="37"/>
      <c r="E25" s="44"/>
      <c r="F25" s="37"/>
      <c r="G25" s="37"/>
      <c r="H25" s="44"/>
    </row>
    <row r="26" spans="1:8">
      <c r="A26" s="40"/>
      <c r="B26" s="40" t="s">
        <v>136</v>
      </c>
      <c r="C26" s="40"/>
      <c r="D26" s="40"/>
      <c r="E26" s="40"/>
      <c r="F26" s="40"/>
      <c r="G26" s="40"/>
      <c r="H26" s="40"/>
    </row>
    <row r="27" spans="1:8">
      <c r="A27" s="40"/>
      <c r="B27" s="40" t="s">
        <v>137</v>
      </c>
      <c r="C27" s="40"/>
      <c r="D27" s="40"/>
      <c r="E27" s="40"/>
      <c r="F27" s="40"/>
      <c r="G27" s="40"/>
      <c r="H27" s="40"/>
    </row>
    <row r="28" spans="1:8">
      <c r="A28" s="40"/>
      <c r="B28" s="40" t="s">
        <v>138</v>
      </c>
      <c r="C28" s="40"/>
      <c r="D28" s="40"/>
      <c r="E28" s="40"/>
      <c r="F28" s="40"/>
      <c r="G28" s="40"/>
      <c r="H28" s="40"/>
    </row>
    <row r="29" spans="1:8">
      <c r="A29" s="40">
        <v>2</v>
      </c>
      <c r="B29" s="43" t="s">
        <v>139</v>
      </c>
      <c r="C29" s="40"/>
      <c r="D29" s="40"/>
      <c r="E29" s="40"/>
      <c r="F29" s="40"/>
      <c r="G29" s="40"/>
      <c r="H29" s="40"/>
    </row>
    <row r="30" spans="1:8">
      <c r="A30" s="40"/>
      <c r="B30" s="40" t="s">
        <v>136</v>
      </c>
      <c r="C30" s="40"/>
      <c r="D30" s="40"/>
      <c r="E30" s="40"/>
      <c r="F30" s="40"/>
      <c r="G30" s="40"/>
      <c r="H30" s="40"/>
    </row>
    <row r="31" spans="1:8">
      <c r="A31" s="40"/>
      <c r="B31" s="40" t="s">
        <v>137</v>
      </c>
      <c r="C31" s="40"/>
      <c r="D31" s="40"/>
      <c r="E31" s="40"/>
      <c r="F31" s="40"/>
      <c r="G31" s="40"/>
      <c r="H31" s="40"/>
    </row>
    <row r="32" spans="1:8">
      <c r="A32" s="40"/>
      <c r="B32" s="40" t="s">
        <v>138</v>
      </c>
      <c r="C32" s="40"/>
      <c r="D32" s="40"/>
      <c r="E32" s="40"/>
      <c r="F32" s="40"/>
      <c r="G32" s="40"/>
      <c r="H32" s="40"/>
    </row>
    <row r="34" spans="2:8">
      <c r="B34" s="35" t="s">
        <v>140</v>
      </c>
    </row>
    <row r="36" spans="2:8" ht="63.75">
      <c r="B36" s="40"/>
      <c r="C36" s="45" t="s">
        <v>141</v>
      </c>
      <c r="D36" s="46" t="s">
        <v>142</v>
      </c>
      <c r="E36" s="46" t="s">
        <v>143</v>
      </c>
      <c r="F36" s="59" t="s">
        <v>144</v>
      </c>
      <c r="G36" s="59"/>
      <c r="H36" s="59"/>
    </row>
    <row r="37" spans="2:8">
      <c r="B37" s="40" t="s">
        <v>145</v>
      </c>
      <c r="C37" s="40"/>
      <c r="D37" s="40"/>
      <c r="E37" s="40"/>
      <c r="F37" s="60"/>
      <c r="G37" s="61"/>
      <c r="H37" s="62"/>
    </row>
    <row r="38" spans="2:8">
      <c r="B38" s="40" t="s">
        <v>146</v>
      </c>
      <c r="C38" s="40"/>
      <c r="D38" s="40"/>
      <c r="E38" s="40"/>
      <c r="F38" s="63"/>
      <c r="G38" s="64"/>
      <c r="H38" s="65"/>
    </row>
    <row r="39" spans="2:8" ht="25.5">
      <c r="B39" s="46" t="s">
        <v>147</v>
      </c>
      <c r="C39" s="40"/>
      <c r="D39" s="40"/>
      <c r="E39" s="47" t="s">
        <v>148</v>
      </c>
      <c r="F39" s="66"/>
      <c r="G39" s="67"/>
      <c r="H39" s="68"/>
    </row>
  </sheetData>
  <mergeCells count="18">
    <mergeCell ref="F36:H36"/>
    <mergeCell ref="F37:H39"/>
    <mergeCell ref="A11:A14"/>
    <mergeCell ref="A15:A18"/>
    <mergeCell ref="B21:H21"/>
    <mergeCell ref="A23:A24"/>
    <mergeCell ref="B23:B24"/>
    <mergeCell ref="C23:D23"/>
    <mergeCell ref="E23:E24"/>
    <mergeCell ref="F23:G23"/>
    <mergeCell ref="H23:H24"/>
    <mergeCell ref="B3:H3"/>
    <mergeCell ref="B5:H5"/>
    <mergeCell ref="B7:H7"/>
    <mergeCell ref="A9:A10"/>
    <mergeCell ref="B9:B10"/>
    <mergeCell ref="C9:C10"/>
    <mergeCell ref="D9:G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გაუნაწილებელი მოგების ანგარშგებ</vt:lpstr>
      <vt:lpstr>ფინ მდგომარეობა</vt:lpstr>
      <vt:lpstr>cash</vt:lpstr>
      <vt:lpstr>გამარტებები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rezo</dc:creator>
  <cp:lastModifiedBy>User</cp:lastModifiedBy>
  <cp:lastPrinted>2019-02-14T13:40:16Z</cp:lastPrinted>
  <dcterms:created xsi:type="dcterms:W3CDTF">2019-02-14T08:18:18Z</dcterms:created>
  <dcterms:modified xsi:type="dcterms:W3CDTF">2019-06-17T16:46:31Z</dcterms:modified>
</cp:coreProperties>
</file>